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15480" windowHeight="110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orms">Sheet1!$E$53:$F$64</definedName>
    <definedName name="_xlnm.Print_Area" localSheetId="0">Sheet1!$A$1:$F$49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F41" i="1"/>
  <c r="F40" l="1"/>
  <c r="F39"/>
  <c r="F38"/>
  <c r="C28"/>
  <c r="F28"/>
  <c r="C27"/>
  <c r="F27"/>
  <c r="C4"/>
  <c r="F4"/>
  <c r="B4"/>
  <c r="F34" l="1"/>
  <c r="C34"/>
  <c r="B34"/>
  <c r="C25"/>
  <c r="F26"/>
  <c r="C26"/>
  <c r="B26"/>
  <c r="B25"/>
  <c r="B24"/>
  <c r="B15"/>
  <c r="F18"/>
  <c r="C18"/>
  <c r="B18"/>
  <c r="F19"/>
  <c r="C19"/>
  <c r="B19"/>
  <c r="F22"/>
  <c r="F23"/>
  <c r="F25"/>
  <c r="F10"/>
  <c r="B10"/>
  <c r="C10"/>
  <c r="F29"/>
  <c r="B29"/>
  <c r="C29"/>
  <c r="F12"/>
  <c r="B12"/>
  <c r="C12"/>
  <c r="C15"/>
  <c r="F15"/>
  <c r="C46"/>
  <c r="B46"/>
  <c r="C45"/>
  <c r="B45"/>
  <c r="B3"/>
  <c r="C3"/>
  <c r="F3"/>
  <c r="F24"/>
  <c r="C24"/>
  <c r="F8"/>
  <c r="B8"/>
  <c r="C8"/>
  <c r="F32"/>
  <c r="B32"/>
  <c r="C32"/>
  <c r="B36" l="1"/>
  <c r="C36"/>
  <c r="F36"/>
  <c r="B37"/>
  <c r="C37"/>
  <c r="F37"/>
  <c r="F21"/>
  <c r="F2"/>
  <c r="B5"/>
  <c r="F5"/>
  <c r="B6"/>
  <c r="C6"/>
  <c r="F6"/>
  <c r="B7"/>
  <c r="C7"/>
  <c r="F7"/>
  <c r="B9"/>
  <c r="C9"/>
  <c r="F9"/>
  <c r="B11"/>
  <c r="C11"/>
  <c r="F11"/>
  <c r="B13"/>
  <c r="C13"/>
  <c r="F13"/>
  <c r="B14"/>
  <c r="C14"/>
  <c r="F14"/>
  <c r="B16"/>
  <c r="C16"/>
  <c r="F16"/>
  <c r="B17"/>
  <c r="C17"/>
  <c r="F17"/>
  <c r="F20"/>
  <c r="B30"/>
  <c r="C30"/>
  <c r="F30"/>
  <c r="B31"/>
  <c r="C31"/>
  <c r="F31"/>
  <c r="B33"/>
  <c r="C33"/>
  <c r="F33"/>
  <c r="B35"/>
  <c r="C35"/>
  <c r="F35"/>
  <c r="F43" l="1"/>
  <c r="F45" s="1"/>
  <c r="F46" s="1"/>
  <c r="F48" s="1"/>
</calcChain>
</file>

<file path=xl/sharedStrings.xml><?xml version="1.0" encoding="utf-8"?>
<sst xmlns="http://schemas.openxmlformats.org/spreadsheetml/2006/main" count="70" uniqueCount="64">
  <si>
    <t>PAY ITEM NUMBER</t>
  </si>
  <si>
    <t>PAY ITEM DESCRIPTION</t>
  </si>
  <si>
    <t>AVERAGE UNIT COST</t>
  </si>
  <si>
    <t>ESTIMATED QUANTITY</t>
  </si>
  <si>
    <t>UNITS</t>
  </si>
  <si>
    <t>ESTIMATED TOTAL COST</t>
  </si>
  <si>
    <t>0101-1</t>
  </si>
  <si>
    <t>0104-10-3</t>
  </si>
  <si>
    <t>0110-1-1</t>
  </si>
  <si>
    <t>0120-1</t>
  </si>
  <si>
    <t>0120-6</t>
  </si>
  <si>
    <t>0160-4</t>
  </si>
  <si>
    <t>0570-1-2</t>
  </si>
  <si>
    <t>0102-1</t>
  </si>
  <si>
    <t>0700-20-40</t>
  </si>
  <si>
    <t>AC</t>
  </si>
  <si>
    <t>LF</t>
  </si>
  <si>
    <t>EA</t>
  </si>
  <si>
    <t>LS</t>
  </si>
  <si>
    <t>0285-706</t>
  </si>
  <si>
    <t>0425-1-521</t>
  </si>
  <si>
    <t>0425-1-351</t>
  </si>
  <si>
    <t>0520-1-10</t>
  </si>
  <si>
    <t>0125-1</t>
  </si>
  <si>
    <t>0337-7-30</t>
  </si>
  <si>
    <t>0104-</t>
  </si>
  <si>
    <t>TREE PROTECTION BARRICADE</t>
  </si>
  <si>
    <t>Project Total =</t>
  </si>
  <si>
    <t>Pay Item Total =</t>
  </si>
  <si>
    <t>0711-11-111</t>
  </si>
  <si>
    <t>0711-11-125</t>
  </si>
  <si>
    <t>0711-11-170</t>
  </si>
  <si>
    <t>0711-11-211</t>
  </si>
  <si>
    <t>0711-11-224</t>
  </si>
  <si>
    <t>0530-3-4</t>
  </si>
  <si>
    <t>0162-1-11</t>
  </si>
  <si>
    <t>0430-174-118</t>
  </si>
  <si>
    <t>PIPE CULVERT, OPTIONAL MATERIAL, ROUND, 18" SD</t>
  </si>
  <si>
    <t>0425-1-451</t>
  </si>
  <si>
    <t>0425-1-541</t>
  </si>
  <si>
    <t>0425-2-41</t>
  </si>
  <si>
    <t>PIPE CULVERT, OPTIONAL MATERIAL, ROUND, 24" SD</t>
  </si>
  <si>
    <t>PIPE CULVERT, OPTIONAL MATERIAL, ROUND, 30" SD</t>
  </si>
  <si>
    <t>0430-174-130</t>
  </si>
  <si>
    <t>0430-174-124</t>
  </si>
  <si>
    <t>0430-174-203</t>
  </si>
  <si>
    <t>PIPE CULVERT, OPTIONAL MATERIAL, OTHER - ELLIP/ARCH, 24" X 38" SD</t>
  </si>
  <si>
    <t>0430-982-125</t>
  </si>
  <si>
    <t>0430-982-129</t>
  </si>
  <si>
    <t>CONCRETE CURB &amp; GUTTER, TYPE F (INCLUDES FLUMES)</t>
  </si>
  <si>
    <t>0711-11-160</t>
  </si>
  <si>
    <t>0104-18</t>
  </si>
  <si>
    <t>0520-1-8</t>
  </si>
  <si>
    <t>0522-2</t>
  </si>
  <si>
    <t>0334-1-22</t>
  </si>
  <si>
    <t>0327-70-6</t>
  </si>
  <si>
    <t>SIDEWALK CONCRETE, 6" THICK (DRIVEWAY TURNOUT)</t>
  </si>
  <si>
    <t>Adjust Water Valve Covers &amp; Stacks</t>
  </si>
  <si>
    <t>5770J</t>
  </si>
  <si>
    <t>5770K</t>
  </si>
  <si>
    <t>Standard 8" Water Main Lowering</t>
  </si>
  <si>
    <t>Standard 10" Water Main Lowering</t>
  </si>
  <si>
    <t>LC-01</t>
  </si>
  <si>
    <t>Survey Layout &amp; Record Drawings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</si>
</sst>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6" fillId="4" borderId="0" xfId="0" applyFont="1" applyFill="1"/>
    <xf numFmtId="0" fontId="4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44" fontId="2" fillId="0" borderId="7" xfId="1" applyFont="1" applyFill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44" fontId="2" fillId="4" borderId="4" xfId="1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/>
    </xf>
    <xf numFmtId="44" fontId="2" fillId="4" borderId="10" xfId="1" applyFont="1" applyFill="1" applyBorder="1" applyAlignment="1">
      <alignment horizontal="center" vertical="center"/>
    </xf>
    <xf numFmtId="44" fontId="2" fillId="4" borderId="1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44" fontId="2" fillId="0" borderId="13" xfId="1" applyFont="1" applyFill="1" applyBorder="1" applyAlignment="1">
      <alignment horizontal="center" vertical="center"/>
    </xf>
    <xf numFmtId="44" fontId="2" fillId="0" borderId="14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44" fontId="6" fillId="4" borderId="3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44" fontId="2" fillId="4" borderId="0" xfId="1" applyFont="1" applyFill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44" fontId="2" fillId="4" borderId="15" xfId="1" applyFon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44" fontId="6" fillId="4" borderId="16" xfId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right" vertical="center"/>
    </xf>
    <xf numFmtId="44" fontId="7" fillId="0" borderId="1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binD\AppData\Local\Temp\XPgrpwise\payit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yItem"/>
    </sheetNames>
    <definedNames>
      <definedName name="PayItemDataRange" refersTo="#REF!"/>
    </definedNames>
    <sheetDataSet>
      <sheetData sheetId="0">
        <row r="1">
          <cell r="A1" t="str">
            <v>0101-1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64"/>
  <sheetViews>
    <sheetView tabSelected="1" zoomScaleNormal="100" zoomScaleSheetLayoutView="100" workbookViewId="0">
      <selection activeCell="K36" sqref="K36"/>
    </sheetView>
  </sheetViews>
  <sheetFormatPr defaultColWidth="9.140625" defaultRowHeight="12"/>
  <cols>
    <col min="1" max="1" width="15.7109375" style="4" customWidth="1"/>
    <col min="2" max="2" width="55.7109375" style="5" customWidth="1"/>
    <col min="3" max="3" width="6.7109375" style="6" customWidth="1"/>
    <col min="4" max="4" width="10.7109375" style="6" customWidth="1"/>
    <col min="5" max="5" width="12.7109375" style="6" customWidth="1"/>
    <col min="6" max="6" width="20.7109375" style="6" customWidth="1"/>
    <col min="7" max="7" width="10.7109375" style="6" customWidth="1"/>
    <col min="8" max="16384" width="9.140625" style="2"/>
  </cols>
  <sheetData>
    <row r="1" spans="1:45" s="1" customFormat="1" ht="37.5" customHeight="1" thickTop="1" thickBot="1">
      <c r="A1" s="3" t="s">
        <v>0</v>
      </c>
      <c r="B1" s="3" t="s">
        <v>1</v>
      </c>
      <c r="C1" s="3" t="s">
        <v>4</v>
      </c>
      <c r="D1" s="3" t="s">
        <v>3</v>
      </c>
      <c r="E1" s="3" t="s">
        <v>2</v>
      </c>
      <c r="F1" s="3" t="s">
        <v>5</v>
      </c>
    </row>
    <row r="2" spans="1:45" s="9" customFormat="1" ht="12.75" thickTop="1">
      <c r="A2" s="11" t="s">
        <v>25</v>
      </c>
      <c r="B2" s="12" t="s">
        <v>26</v>
      </c>
      <c r="C2" s="13" t="s">
        <v>16</v>
      </c>
      <c r="D2" s="43">
        <v>1706</v>
      </c>
      <c r="E2" s="14"/>
      <c r="F2" s="59">
        <f t="shared" ref="F2:F33" si="0">D2*E2</f>
        <v>0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s="9" customFormat="1">
      <c r="A3" s="11" t="s">
        <v>7</v>
      </c>
      <c r="B3" s="12" t="str">
        <f>VLOOKUP(A3,[1]!PayItemDataRange,2,FALSE)</f>
        <v>SEDIMENT BARRIER</v>
      </c>
      <c r="C3" s="13" t="str">
        <f>VLOOKUP(A3,[1]!PayItemDataRange,3,FALSE)</f>
        <v>LF</v>
      </c>
      <c r="D3" s="43">
        <v>1323</v>
      </c>
      <c r="E3" s="14"/>
      <c r="F3" s="60">
        <f t="shared" si="0"/>
        <v>0</v>
      </c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15" customFormat="1">
      <c r="A4" s="11" t="s">
        <v>51</v>
      </c>
      <c r="B4" s="12" t="str">
        <f>VLOOKUP(A4,[1]!PayItemDataRange,2,FALSE)</f>
        <v>INLET PROTECTION SYSTEM</v>
      </c>
      <c r="C4" s="13" t="str">
        <f>VLOOKUP(A4,[1]!PayItemDataRange,3,FALSE)</f>
        <v>EA</v>
      </c>
      <c r="D4" s="43">
        <v>3</v>
      </c>
      <c r="E4" s="14"/>
      <c r="F4" s="60">
        <f t="shared" ref="F4" si="1">D4*E4</f>
        <v>0</v>
      </c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15" customFormat="1">
      <c r="A5" s="11" t="s">
        <v>8</v>
      </c>
      <c r="B5" s="12" t="str">
        <f>VLOOKUP(A5,[1]!PayItemDataRange,2,FALSE)</f>
        <v>CLEARING &amp; GRUBBING</v>
      </c>
      <c r="C5" s="13" t="s">
        <v>15</v>
      </c>
      <c r="D5" s="45">
        <v>1.06</v>
      </c>
      <c r="E5" s="14"/>
      <c r="F5" s="60">
        <f t="shared" si="0"/>
        <v>0</v>
      </c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15" customFormat="1">
      <c r="A6" s="11" t="s">
        <v>9</v>
      </c>
      <c r="B6" s="12" t="str">
        <f>VLOOKUP(A6,[1]!PayItemDataRange,2,FALSE)</f>
        <v>REGULAR EXCAVATION</v>
      </c>
      <c r="C6" s="13" t="str">
        <f>VLOOKUP(A6,[1]!PayItemDataRange,3,FALSE)</f>
        <v>CY</v>
      </c>
      <c r="D6" s="43">
        <v>205</v>
      </c>
      <c r="E6" s="14"/>
      <c r="F6" s="60">
        <f t="shared" si="0"/>
        <v>0</v>
      </c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15" customFormat="1">
      <c r="A7" s="11" t="s">
        <v>10</v>
      </c>
      <c r="B7" s="12" t="str">
        <f>VLOOKUP(A7,[1]!PayItemDataRange,2,FALSE)</f>
        <v>EMBANKMENT</v>
      </c>
      <c r="C7" s="13" t="str">
        <f>VLOOKUP(A7,[1]!PayItemDataRange,3,FALSE)</f>
        <v>CY</v>
      </c>
      <c r="D7" s="43">
        <v>553</v>
      </c>
      <c r="E7" s="14"/>
      <c r="F7" s="60">
        <f t="shared" si="0"/>
        <v>0</v>
      </c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15" customFormat="1">
      <c r="A8" s="11" t="s">
        <v>23</v>
      </c>
      <c r="B8" s="12" t="str">
        <f>VLOOKUP(A8,[1]!PayItemDataRange,2,FALSE)</f>
        <v>EXCAVATION FOR STRUCTURES</v>
      </c>
      <c r="C8" s="13" t="str">
        <f>VLOOKUP(A8,[1]!PayItemDataRange,3,FALSE)</f>
        <v>CY</v>
      </c>
      <c r="D8" s="43">
        <v>838</v>
      </c>
      <c r="E8" s="14"/>
      <c r="F8" s="60">
        <f t="shared" si="0"/>
        <v>0</v>
      </c>
      <c r="G8" s="5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s="15" customFormat="1">
      <c r="A9" s="11" t="s">
        <v>11</v>
      </c>
      <c r="B9" s="12" t="str">
        <f>VLOOKUP(A9,[1]!PayItemDataRange,2,FALSE)</f>
        <v>TYPE B STABILIZATION</v>
      </c>
      <c r="C9" s="13" t="str">
        <f>VLOOKUP(A9,[1]!PayItemDataRange,3,FALSE)</f>
        <v>SY</v>
      </c>
      <c r="D9" s="43">
        <v>758.2</v>
      </c>
      <c r="E9" s="14"/>
      <c r="F9" s="60">
        <f t="shared" si="0"/>
        <v>0</v>
      </c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s="15" customFormat="1">
      <c r="A10" s="11" t="s">
        <v>35</v>
      </c>
      <c r="B10" s="12" t="str">
        <f>VLOOKUP(A10,[1]!PayItemDataRange,2,FALSE)</f>
        <v>PREPARED SOIL LAYER, FINISH SOIL LAYER, 6"</v>
      </c>
      <c r="C10" s="13" t="str">
        <f>VLOOKUP(A10,[1]!PayItemDataRange,3,FALSE)</f>
        <v>SY</v>
      </c>
      <c r="D10" s="43">
        <v>1414</v>
      </c>
      <c r="E10" s="14"/>
      <c r="F10" s="60">
        <f t="shared" si="0"/>
        <v>0</v>
      </c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15" customFormat="1">
      <c r="A11" s="11" t="s">
        <v>19</v>
      </c>
      <c r="B11" s="12" t="str">
        <f>VLOOKUP(A11,[1]!PayItemDataRange,2,FALSE)</f>
        <v>OPTIONAL BASE, BASE GROUP 06</v>
      </c>
      <c r="C11" s="13" t="str">
        <f>VLOOKUP(A11,[1]!PayItemDataRange,3,FALSE)</f>
        <v>SY</v>
      </c>
      <c r="D11" s="43">
        <v>687</v>
      </c>
      <c r="E11" s="14"/>
      <c r="F11" s="60">
        <f t="shared" si="0"/>
        <v>0</v>
      </c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s="15" customFormat="1">
      <c r="A12" s="11" t="s">
        <v>55</v>
      </c>
      <c r="B12" s="12" t="str">
        <f>VLOOKUP(A12,[1]!PayItemDataRange,2,FALSE)</f>
        <v>MILLING EXIST ASPH PAVT, 1 1/2" AVG DEPTH</v>
      </c>
      <c r="C12" s="13" t="str">
        <f>VLOOKUP(A12,[1]!PayItemDataRange,3,FALSE)</f>
        <v>SY</v>
      </c>
      <c r="D12" s="43">
        <v>2260</v>
      </c>
      <c r="E12" s="14"/>
      <c r="F12" s="60">
        <f>D12*E12</f>
        <v>0</v>
      </c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s="15" customFormat="1">
      <c r="A13" s="11" t="s">
        <v>54</v>
      </c>
      <c r="B13" s="12" t="str">
        <f>VLOOKUP(A13,[1]!PayItemDataRange,2,FALSE)</f>
        <v>SUPERPAVE ASPH CONC, TRAF B, PG76-22</v>
      </c>
      <c r="C13" s="13" t="str">
        <f>VLOOKUP(A13,[1]!PayItemDataRange,3,FALSE)</f>
        <v>TN</v>
      </c>
      <c r="D13" s="44">
        <v>49.13</v>
      </c>
      <c r="E13" s="14"/>
      <c r="F13" s="60">
        <f t="shared" si="0"/>
        <v>0</v>
      </c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s="15" customFormat="1">
      <c r="A14" s="11" t="s">
        <v>24</v>
      </c>
      <c r="B14" s="12" t="str">
        <f>VLOOKUP(A14,[1]!PayItemDataRange,2,FALSE)</f>
        <v>ASPHALT CONCRETE FRICTION COURSE,TRAFFIC B, FC-9.5,</v>
      </c>
      <c r="C14" s="13" t="str">
        <f>VLOOKUP(A14,[1]!PayItemDataRange,3,FALSE)</f>
        <v>TN</v>
      </c>
      <c r="D14" s="44">
        <v>243.04</v>
      </c>
      <c r="E14" s="14"/>
      <c r="F14" s="60">
        <f t="shared" si="0"/>
        <v>0</v>
      </c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s="15" customFormat="1">
      <c r="A15" s="11" t="s">
        <v>21</v>
      </c>
      <c r="B15" s="12" t="str">
        <f>VLOOKUP(A15,[1]!PayItemDataRange,2,FALSE)</f>
        <v>INLETS, CURB, TYPE P-5, &lt;10'</v>
      </c>
      <c r="C15" s="13" t="str">
        <f>VLOOKUP(A15,[1]!PayItemDataRange,3,FALSE)</f>
        <v>EA</v>
      </c>
      <c r="D15" s="43">
        <v>2</v>
      </c>
      <c r="E15" s="14"/>
      <c r="F15" s="60">
        <f t="shared" ref="F15" si="2">D15*E15</f>
        <v>0</v>
      </c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s="15" customFormat="1">
      <c r="A16" s="11" t="s">
        <v>38</v>
      </c>
      <c r="B16" s="12" t="str">
        <f>VLOOKUP(A16,[1]!PayItemDataRange,2,FALSE)</f>
        <v>INLETS, CURB, TYPE J-5, &lt;10'</v>
      </c>
      <c r="C16" s="13" t="str">
        <f>VLOOKUP(A16,[1]!PayItemDataRange,3,FALSE)</f>
        <v>EA</v>
      </c>
      <c r="D16" s="43">
        <v>1</v>
      </c>
      <c r="E16" s="14"/>
      <c r="F16" s="60">
        <f t="shared" si="0"/>
        <v>0</v>
      </c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s="15" customFormat="1">
      <c r="A17" s="11" t="s">
        <v>20</v>
      </c>
      <c r="B17" s="12" t="str">
        <f>VLOOKUP(A17,[1]!PayItemDataRange,2,FALSE)</f>
        <v>INLETS, DT BOT, TYPE C,&lt;10'</v>
      </c>
      <c r="C17" s="13" t="str">
        <f>VLOOKUP(A17,[1]!PayItemDataRange,3,FALSE)</f>
        <v>EA</v>
      </c>
      <c r="D17" s="43">
        <v>1</v>
      </c>
      <c r="E17" s="14"/>
      <c r="F17" s="60">
        <f t="shared" si="0"/>
        <v>0</v>
      </c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s="15" customFormat="1">
      <c r="A18" s="11" t="s">
        <v>39</v>
      </c>
      <c r="B18" s="12" t="str">
        <f>VLOOKUP(A18,[1]!PayItemDataRange,2,FALSE)</f>
        <v>INLETS, DT BOT, TYPE D, &lt;10'</v>
      </c>
      <c r="C18" s="13" t="str">
        <f>VLOOKUP(A18,[1]!PayItemDataRange,3,FALSE)</f>
        <v>EA</v>
      </c>
      <c r="D18" s="43">
        <v>1</v>
      </c>
      <c r="E18" s="14"/>
      <c r="F18" s="60">
        <f t="shared" ref="F18" si="3">D18*E18</f>
        <v>0</v>
      </c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s="15" customFormat="1">
      <c r="A19" s="11" t="s">
        <v>40</v>
      </c>
      <c r="B19" s="12" t="str">
        <f>VLOOKUP(A19,[1]!PayItemDataRange,2,FALSE)</f>
        <v>MANHOLES, P-7, &lt;10'</v>
      </c>
      <c r="C19" s="13" t="str">
        <f>VLOOKUP(A19,[1]!PayItemDataRange,3,FALSE)</f>
        <v>EA</v>
      </c>
      <c r="D19" s="43">
        <v>1</v>
      </c>
      <c r="E19" s="14"/>
      <c r="F19" s="60">
        <f t="shared" ref="F19" si="4">D19*E19</f>
        <v>0</v>
      </c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s="15" customFormat="1">
      <c r="A20" s="11" t="s">
        <v>36</v>
      </c>
      <c r="B20" s="12" t="s">
        <v>37</v>
      </c>
      <c r="C20" s="13" t="s">
        <v>16</v>
      </c>
      <c r="D20" s="13">
        <v>210</v>
      </c>
      <c r="E20" s="14"/>
      <c r="F20" s="60">
        <f t="shared" si="0"/>
        <v>0</v>
      </c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s="15" customFormat="1">
      <c r="A21" s="11" t="s">
        <v>44</v>
      </c>
      <c r="B21" s="12" t="s">
        <v>41</v>
      </c>
      <c r="C21" s="13" t="s">
        <v>16</v>
      </c>
      <c r="D21" s="13">
        <v>152</v>
      </c>
      <c r="E21" s="14"/>
      <c r="F21" s="60">
        <f t="shared" ref="F21:F24" si="5">D21*E21</f>
        <v>0</v>
      </c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s="15" customFormat="1">
      <c r="A22" s="11" t="s">
        <v>43</v>
      </c>
      <c r="B22" s="12" t="s">
        <v>42</v>
      </c>
      <c r="C22" s="13" t="s">
        <v>16</v>
      </c>
      <c r="D22" s="13">
        <v>172</v>
      </c>
      <c r="E22" s="14"/>
      <c r="F22" s="60">
        <f t="shared" ref="F22" si="6">D22*E22</f>
        <v>0</v>
      </c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s="15" customFormat="1">
      <c r="A23" s="11" t="s">
        <v>45</v>
      </c>
      <c r="B23" s="12" t="s">
        <v>46</v>
      </c>
      <c r="C23" s="13" t="s">
        <v>16</v>
      </c>
      <c r="D23" s="13">
        <v>345</v>
      </c>
      <c r="E23" s="14"/>
      <c r="F23" s="60">
        <f t="shared" ref="F23" si="7">D23*E23</f>
        <v>0</v>
      </c>
      <c r="G23" s="5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s="10" customFormat="1">
      <c r="A24" s="41" t="s">
        <v>47</v>
      </c>
      <c r="B24" s="12" t="str">
        <f>VLOOKUP(A24,[1]!PayItemDataRange,2,FALSE)</f>
        <v>MITERED END SECTION, OPTIONAL ROUND, 18" CD</v>
      </c>
      <c r="C24" s="42" t="str">
        <f>VLOOKUP(A24,[1]!PayItemDataRange,3,FALSE)</f>
        <v>EA</v>
      </c>
      <c r="D24" s="46">
        <v>1</v>
      </c>
      <c r="E24" s="47"/>
      <c r="F24" s="61">
        <f t="shared" si="5"/>
        <v>0</v>
      </c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1:45" s="10" customFormat="1">
      <c r="A25" s="41" t="s">
        <v>48</v>
      </c>
      <c r="B25" s="12" t="str">
        <f>VLOOKUP(A25,[1]!PayItemDataRange,2,FALSE)</f>
        <v>MITERED END SECTION, OPTIONAL ROUND, 24" CD</v>
      </c>
      <c r="C25" s="42" t="str">
        <f>VLOOKUP(A25,[1]!PayItemDataRange,3,FALSE)</f>
        <v>EA</v>
      </c>
      <c r="D25" s="46">
        <v>1</v>
      </c>
      <c r="E25" s="47"/>
      <c r="F25" s="61">
        <f t="shared" ref="F25" si="8">D25*E25</f>
        <v>0</v>
      </c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</row>
    <row r="26" spans="1:45" s="15" customFormat="1">
      <c r="A26" s="11" t="s">
        <v>52</v>
      </c>
      <c r="B26" s="12" t="str">
        <f>VLOOKUP(A26,[1]!PayItemDataRange,2,FALSE)</f>
        <v>CONCRETE CURB &amp; GUTTER, SPECIAL</v>
      </c>
      <c r="C26" s="13" t="str">
        <f>VLOOKUP(A26,[1]!PayItemDataRange,3,FALSE)</f>
        <v>LF</v>
      </c>
      <c r="D26" s="43">
        <v>107</v>
      </c>
      <c r="E26" s="14"/>
      <c r="F26" s="60">
        <f t="shared" ref="F26" si="9">D26*E26</f>
        <v>0</v>
      </c>
      <c r="G26" s="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s="15" customFormat="1">
      <c r="A27" s="11" t="s">
        <v>22</v>
      </c>
      <c r="B27" s="12" t="s">
        <v>49</v>
      </c>
      <c r="C27" s="13" t="str">
        <f>VLOOKUP(A27,[1]!PayItemDataRange,3,FALSE)</f>
        <v>LF</v>
      </c>
      <c r="D27" s="43">
        <v>1514</v>
      </c>
      <c r="E27" s="14"/>
      <c r="F27" s="60">
        <f t="shared" si="0"/>
        <v>0</v>
      </c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s="15" customFormat="1">
      <c r="A28" s="11" t="s">
        <v>53</v>
      </c>
      <c r="B28" s="12" t="s">
        <v>56</v>
      </c>
      <c r="C28" s="13" t="str">
        <f>VLOOKUP(A28,[1]!PayItemDataRange,3,FALSE)</f>
        <v>SY</v>
      </c>
      <c r="D28" s="43">
        <v>20</v>
      </c>
      <c r="E28" s="14"/>
      <c r="F28" s="60">
        <f t="shared" ref="F28" si="10">D28*E28</f>
        <v>0</v>
      </c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s="15" customFormat="1">
      <c r="A29" s="11" t="s">
        <v>34</v>
      </c>
      <c r="B29" s="12" t="str">
        <f>VLOOKUP(A29,[1]!PayItemDataRange,2,FALSE)</f>
        <v>RIPRAP, RUBBLE, F&amp;I, DITCH LINING</v>
      </c>
      <c r="C29" s="13" t="str">
        <f>VLOOKUP(A29,[1]!PayItemDataRange,3,FALSE)</f>
        <v>TN</v>
      </c>
      <c r="D29" s="44">
        <v>2.4</v>
      </c>
      <c r="E29" s="14"/>
      <c r="F29" s="60">
        <f t="shared" si="0"/>
        <v>0</v>
      </c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s="9" customFormat="1">
      <c r="A30" s="11" t="s">
        <v>12</v>
      </c>
      <c r="B30" s="12" t="str">
        <f>VLOOKUP(A30,[1]!PayItemDataRange,2,FALSE)</f>
        <v>PERFORMANCE TURF, SOD</v>
      </c>
      <c r="C30" s="13" t="str">
        <f>VLOOKUP(A30,[1]!PayItemDataRange,3,FALSE)</f>
        <v>SY</v>
      </c>
      <c r="D30" s="43">
        <v>1414</v>
      </c>
      <c r="E30" s="14"/>
      <c r="F30" s="60">
        <f t="shared" si="0"/>
        <v>0</v>
      </c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s="8" customFormat="1">
      <c r="A31" s="11" t="s">
        <v>14</v>
      </c>
      <c r="B31" s="12" t="str">
        <f>VLOOKUP(A31,[1]!PayItemDataRange,2,FALSE)</f>
        <v>SINGLE POST SIGN, RELOCATE</v>
      </c>
      <c r="C31" s="13" t="str">
        <f>VLOOKUP(A31,[1]!PayItemDataRange,3,FALSE)</f>
        <v>AS</v>
      </c>
      <c r="D31" s="43">
        <v>3</v>
      </c>
      <c r="E31" s="14"/>
      <c r="F31" s="60">
        <f t="shared" si="0"/>
        <v>0</v>
      </c>
      <c r="G31" s="7"/>
    </row>
    <row r="32" spans="1:45" s="15" customFormat="1">
      <c r="A32" s="11" t="s">
        <v>29</v>
      </c>
      <c r="B32" s="12" t="str">
        <f>VLOOKUP(A32,[1]!PayItemDataRange,2,FALSE)</f>
        <v>THERMOPLASTIC, STANDARD, WHITE, SOLID, 6"</v>
      </c>
      <c r="C32" s="13" t="str">
        <f>VLOOKUP(A32,[1]!PayItemDataRange,3,FALSE)</f>
        <v>NM</v>
      </c>
      <c r="D32" s="45">
        <v>0.38179999999999997</v>
      </c>
      <c r="E32" s="14"/>
      <c r="F32" s="60">
        <f t="shared" si="0"/>
        <v>0</v>
      </c>
      <c r="G32" s="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s="15" customFormat="1">
      <c r="A33" s="11" t="s">
        <v>30</v>
      </c>
      <c r="B33" s="12" t="str">
        <f>VLOOKUP(A33,[1]!PayItemDataRange,2,FALSE)</f>
        <v>THERMOPLASTIC, STANDARD, WHITE, SOLID, 24"</v>
      </c>
      <c r="C33" s="13" t="str">
        <f>VLOOKUP(A33,[1]!PayItemDataRange,3,FALSE)</f>
        <v>LF</v>
      </c>
      <c r="D33" s="43">
        <v>34</v>
      </c>
      <c r="E33" s="14"/>
      <c r="F33" s="60">
        <f t="shared" si="0"/>
        <v>0</v>
      </c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s="15" customFormat="1">
      <c r="A34" s="11" t="s">
        <v>50</v>
      </c>
      <c r="B34" s="12" t="str">
        <f>VLOOKUP(A34,[1]!PayItemDataRange,2,FALSE)</f>
        <v>THERMOPLASTIC, STANDARD, WHITE, MESSAGE</v>
      </c>
      <c r="C34" s="13" t="str">
        <f>VLOOKUP(A34,[1]!PayItemDataRange,3,FALSE)</f>
        <v>EA</v>
      </c>
      <c r="D34" s="43">
        <v>2</v>
      </c>
      <c r="E34" s="14"/>
      <c r="F34" s="60">
        <f>D34*E34</f>
        <v>0</v>
      </c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s="15" customFormat="1">
      <c r="A35" s="11" t="s">
        <v>31</v>
      </c>
      <c r="B35" s="12" t="str">
        <f>VLOOKUP(A35,[1]!PayItemDataRange,2,FALSE)</f>
        <v>THERMOPLASTIC, STANDARD, WHITE, ARROW</v>
      </c>
      <c r="C35" s="13" t="str">
        <f>VLOOKUP(A35,[1]!PayItemDataRange,3,FALSE)</f>
        <v>EA</v>
      </c>
      <c r="D35" s="43">
        <v>5</v>
      </c>
      <c r="E35" s="14"/>
      <c r="F35" s="60">
        <f>D35*E35</f>
        <v>0</v>
      </c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s="15" customFormat="1">
      <c r="A36" s="11" t="s">
        <v>32</v>
      </c>
      <c r="B36" s="12" t="str">
        <f>VLOOKUP(A36,[1]!PayItemDataRange,2,FALSE)</f>
        <v>THERMOPLASTIC, STANDARD,YELLOW, SOLID, 6"</v>
      </c>
      <c r="C36" s="13" t="str">
        <f>VLOOKUP(A36,[1]!PayItemDataRange,3,FALSE)</f>
        <v>NM</v>
      </c>
      <c r="D36" s="45">
        <v>0.443859</v>
      </c>
      <c r="E36" s="14"/>
      <c r="F36" s="60">
        <f t="shared" ref="F36:F41" si="11">D36*E36</f>
        <v>0</v>
      </c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s="15" customFormat="1">
      <c r="A37" s="11" t="s">
        <v>33</v>
      </c>
      <c r="B37" s="12" t="str">
        <f>VLOOKUP(A37,[1]!PayItemDataRange,2,FALSE)</f>
        <v>THERMOPLASTIC, STANDARD, YELLOW, SOLID, 18"</v>
      </c>
      <c r="C37" s="13" t="str">
        <f>VLOOKUP(A37,[1]!PayItemDataRange,3,FALSE)</f>
        <v>LF</v>
      </c>
      <c r="D37" s="43">
        <v>110</v>
      </c>
      <c r="E37" s="14"/>
      <c r="F37" s="60">
        <f t="shared" si="11"/>
        <v>0</v>
      </c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s="15" customFormat="1">
      <c r="A38" s="51">
        <v>20330</v>
      </c>
      <c r="B38" s="12" t="s">
        <v>57</v>
      </c>
      <c r="C38" s="13" t="s">
        <v>17</v>
      </c>
      <c r="D38" s="43">
        <v>4</v>
      </c>
      <c r="E38" s="14"/>
      <c r="F38" s="31">
        <f t="shared" si="11"/>
        <v>0</v>
      </c>
      <c r="G38" s="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s="15" customFormat="1">
      <c r="A39" s="11" t="s">
        <v>58</v>
      </c>
      <c r="B39" s="12" t="s">
        <v>60</v>
      </c>
      <c r="C39" s="13" t="s">
        <v>17</v>
      </c>
      <c r="D39" s="43">
        <v>1</v>
      </c>
      <c r="E39" s="14"/>
      <c r="F39" s="31">
        <f t="shared" si="11"/>
        <v>0</v>
      </c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s="15" customFormat="1">
      <c r="A40" s="11" t="s">
        <v>59</v>
      </c>
      <c r="B40" s="12" t="s">
        <v>61</v>
      </c>
      <c r="C40" s="13" t="s">
        <v>17</v>
      </c>
      <c r="D40" s="43">
        <v>1</v>
      </c>
      <c r="E40" s="14"/>
      <c r="F40" s="31">
        <f t="shared" si="11"/>
        <v>0</v>
      </c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s="15" customFormat="1">
      <c r="A41" s="62" t="s">
        <v>62</v>
      </c>
      <c r="B41" s="52" t="s">
        <v>63</v>
      </c>
      <c r="C41" s="53" t="s">
        <v>18</v>
      </c>
      <c r="D41" s="54">
        <v>1</v>
      </c>
      <c r="E41" s="55"/>
      <c r="F41" s="56">
        <f t="shared" si="11"/>
        <v>0</v>
      </c>
      <c r="G41" s="7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s="8" customFormat="1" ht="5.0999999999999996" customHeight="1">
      <c r="A42" s="19"/>
      <c r="B42" s="16"/>
      <c r="C42" s="17"/>
      <c r="D42" s="17"/>
      <c r="E42" s="18"/>
      <c r="F42" s="20"/>
      <c r="G42" s="7"/>
    </row>
    <row r="43" spans="1:45" s="8" customFormat="1" ht="15.75">
      <c r="A43" s="19"/>
      <c r="B43" s="16"/>
      <c r="C43" s="67" t="s">
        <v>28</v>
      </c>
      <c r="D43" s="67"/>
      <c r="E43" s="67"/>
      <c r="F43" s="21">
        <f>SUM(F2:F41)</f>
        <v>0</v>
      </c>
      <c r="G43" s="7"/>
    </row>
    <row r="44" spans="1:45" s="8" customFormat="1" ht="5.0999999999999996" customHeight="1" thickBot="1">
      <c r="A44" s="32"/>
      <c r="B44" s="33"/>
      <c r="C44" s="34"/>
      <c r="D44" s="34"/>
      <c r="E44" s="35"/>
      <c r="F44" s="36"/>
      <c r="G44" s="7"/>
    </row>
    <row r="45" spans="1:45" s="8" customFormat="1">
      <c r="A45" s="27" t="s">
        <v>6</v>
      </c>
      <c r="B45" s="28" t="str">
        <f>VLOOKUP(A45,[1]!PayItemDataRange,2,FALSE)</f>
        <v>MOBILIZATION</v>
      </c>
      <c r="C45" s="29" t="str">
        <f>VLOOKUP(A45,[1]!PayItemDataRange,3,FALSE)</f>
        <v>LS</v>
      </c>
      <c r="D45" s="57">
        <v>1</v>
      </c>
      <c r="E45" s="30"/>
      <c r="F45" s="31">
        <f>F43*D45</f>
        <v>0</v>
      </c>
      <c r="G45" s="7"/>
    </row>
    <row r="46" spans="1:45" s="8" customFormat="1" ht="12.75" thickBot="1">
      <c r="A46" s="22" t="s">
        <v>13</v>
      </c>
      <c r="B46" s="23" t="str">
        <f>VLOOKUP(A46,[1]!PayItemDataRange,2,FALSE)</f>
        <v>MAINTENANCE OF TRAFFIC</v>
      </c>
      <c r="C46" s="24" t="str">
        <f>VLOOKUP(A46,[1]!PayItemDataRange,3,FALSE)</f>
        <v>LS</v>
      </c>
      <c r="D46" s="58">
        <v>1</v>
      </c>
      <c r="E46" s="25"/>
      <c r="F46" s="26">
        <f>(F43+F45)*D46</f>
        <v>0</v>
      </c>
      <c r="G46" s="7"/>
    </row>
    <row r="47" spans="1:45" ht="12.75" thickTop="1">
      <c r="A47" s="38"/>
      <c r="B47" s="39"/>
      <c r="C47" s="40"/>
      <c r="D47" s="40"/>
      <c r="E47" s="40"/>
      <c r="F47" s="37"/>
    </row>
    <row r="48" spans="1:45" ht="20.100000000000001" customHeight="1">
      <c r="A48" s="38"/>
      <c r="B48" s="39"/>
      <c r="C48" s="67" t="s">
        <v>27</v>
      </c>
      <c r="D48" s="67"/>
      <c r="E48" s="67"/>
      <c r="F48" s="21">
        <f>SUM(F43:F46)</f>
        <v>0</v>
      </c>
    </row>
    <row r="49" spans="1:6" ht="5.0999999999999996" customHeight="1" thickBot="1">
      <c r="A49" s="63"/>
      <c r="B49" s="64"/>
      <c r="C49" s="65"/>
      <c r="D49" s="65"/>
      <c r="E49" s="65"/>
      <c r="F49" s="66"/>
    </row>
    <row r="50" spans="1:6" ht="12.75" thickTop="1"/>
    <row r="52" spans="1:6">
      <c r="E52" s="1"/>
      <c r="F52" s="1"/>
    </row>
    <row r="53" spans="1:6">
      <c r="E53" s="9"/>
      <c r="F53" s="9"/>
    </row>
    <row r="54" spans="1:6">
      <c r="E54" s="9"/>
      <c r="F54" s="9"/>
    </row>
    <row r="55" spans="1:6">
      <c r="E55" s="8"/>
      <c r="F55" s="8"/>
    </row>
    <row r="56" spans="1:6">
      <c r="E56" s="8"/>
      <c r="F56" s="8"/>
    </row>
    <row r="57" spans="1:6">
      <c r="E57" s="8"/>
      <c r="F57" s="8"/>
    </row>
    <row r="58" spans="1:6">
      <c r="E58" s="8"/>
      <c r="F58" s="8"/>
    </row>
    <row r="59" spans="1:6">
      <c r="E59" s="8"/>
      <c r="F59" s="8"/>
    </row>
    <row r="60" spans="1:6">
      <c r="E60" s="8"/>
      <c r="F60" s="8"/>
    </row>
    <row r="61" spans="1:6">
      <c r="E61" s="8"/>
      <c r="F61" s="8"/>
    </row>
    <row r="62" spans="1:6">
      <c r="E62" s="8"/>
      <c r="F62" s="8"/>
    </row>
    <row r="63" spans="1:6">
      <c r="E63" s="15"/>
      <c r="F63" s="15"/>
    </row>
    <row r="64" spans="1:6">
      <c r="E64" s="15"/>
      <c r="F64" s="15"/>
    </row>
  </sheetData>
  <mergeCells count="2">
    <mergeCell ref="C48:E48"/>
    <mergeCell ref="C43:E43"/>
  </mergeCells>
  <printOptions horizontalCentered="1"/>
  <pageMargins left="0.25" right="0.25" top="1" bottom="0.25" header="0.3" footer="0"/>
  <pageSetup scale="82" orientation="landscape" r:id="rId1"/>
  <headerFooter scaleWithDoc="0" alignWithMargins="0">
    <oddHeader>&amp;L&amp;D&amp;C&amp;"-,Bold"&amp;12BID FORM
MERIDIAN ROAD AND RHODEN COVE ROAD
INTERSECTION IMPROVEMENTS&amp;R&amp;P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Forms</vt:lpstr>
      <vt:lpstr>Sheet1!Print_Area</vt:lpstr>
      <vt:lpstr>Sheet1!Print_Titles</vt:lpstr>
    </vt:vector>
  </TitlesOfParts>
  <Company>PBS&amp;J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24244</dc:creator>
  <cp:lastModifiedBy>JenningsJ</cp:lastModifiedBy>
  <cp:lastPrinted>2013-03-19T14:30:50Z</cp:lastPrinted>
  <dcterms:created xsi:type="dcterms:W3CDTF">2010-02-02T20:09:14Z</dcterms:created>
  <dcterms:modified xsi:type="dcterms:W3CDTF">2013-03-21T14:43:04Z</dcterms:modified>
</cp:coreProperties>
</file>